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mc:AlternateContent xmlns:mc="http://schemas.openxmlformats.org/markup-compatibility/2006">
    <mc:Choice Requires="x15">
      <x15ac:absPath xmlns:x15ac="http://schemas.microsoft.com/office/spreadsheetml/2010/11/ac" url="Y:\רכש 2023\נורית שרביט\מכרז פומבי עבור יועצים מקצועיים לאגף ספורט נשים וספורט עממי\"/>
    </mc:Choice>
  </mc:AlternateContent>
  <xr:revisionPtr revIDLastSave="0" documentId="8_{386F978C-C789-4314-9DDF-67D7CBE9996D}" xr6:coauthVersionLast="36" xr6:coauthVersionMax="36" xr10:uidLastSave="{00000000-0000-0000-0000-000000000000}"/>
  <bookViews>
    <workbookView xWindow="0" yWindow="0" windowWidth="20490" windowHeight="7575" activeTab="1" xr2:uid="{00000000-000D-0000-FFFF-FFFF00000000}"/>
  </bookViews>
  <sheets>
    <sheet name="תנאי סף" sheetId="1" r:id="rId1"/>
    <sheet name="איכות" sheetId="4" r:id="rId2"/>
    <sheet name="מחיר וסיכום" sheetId="5" r:id="rId3"/>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סף'!#REF!</definedName>
    <definedName name="_Ref370930661" localSheetId="0">'תנאי סף'!$D$10</definedName>
    <definedName name="_Ref373241086" localSheetId="0">'תנאי סף'!#REF!</definedName>
    <definedName name="_Ref381015046" localSheetId="0">'תנאי סף'!#REF!</definedName>
    <definedName name="_Ref397199965" localSheetId="0">'תנאי סף'!$D$11</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8" i="4" l="1"/>
  <c r="H8" i="4"/>
  <c r="F8" i="4"/>
  <c r="J7" i="4"/>
  <c r="H7" i="4"/>
  <c r="F7" i="4"/>
  <c r="J6" i="4"/>
  <c r="H6" i="4"/>
  <c r="F6" i="4"/>
  <c r="E6" i="5"/>
  <c r="F6" i="5"/>
  <c r="D6" i="5"/>
  <c r="B16" i="5"/>
  <c r="E15" i="5" l="1"/>
  <c r="F15" i="5"/>
  <c r="D15" i="5"/>
  <c r="J13" i="4" l="1"/>
  <c r="J12" i="4"/>
  <c r="J11" i="4"/>
  <c r="J10" i="4"/>
  <c r="I9" i="4" s="1"/>
  <c r="I14" i="4" s="1"/>
  <c r="H13" i="4"/>
  <c r="H12" i="4"/>
  <c r="H11" i="4"/>
  <c r="H10" i="4"/>
  <c r="F13" i="4"/>
  <c r="F12" i="4"/>
  <c r="F11" i="4"/>
  <c r="F10" i="4"/>
  <c r="E3" i="4"/>
  <c r="D4" i="5" s="1"/>
  <c r="D13" i="5" s="1"/>
  <c r="I3" i="4"/>
  <c r="F4" i="5" s="1"/>
  <c r="F13" i="5" s="1"/>
  <c r="G3" i="4"/>
  <c r="E4" i="5" s="1"/>
  <c r="E13" i="5" s="1"/>
  <c r="G9" i="4" l="1"/>
  <c r="D14" i="4"/>
  <c r="F14" i="5"/>
  <c r="F16" i="5" s="1"/>
  <c r="E9" i="4"/>
  <c r="E14" i="4" s="1"/>
  <c r="G14" i="4" l="1"/>
  <c r="E14" i="5" s="1"/>
  <c r="E16" i="5" s="1"/>
  <c r="G15" i="4"/>
  <c r="I15" i="4"/>
  <c r="E15" i="4" l="1"/>
  <c r="D14" i="5"/>
  <c r="D16" i="5" s="1"/>
  <c r="D17" i="5" l="1"/>
  <c r="F17" i="5"/>
  <c r="E17" i="5"/>
</calcChain>
</file>

<file path=xl/sharedStrings.xml><?xml version="1.0" encoding="utf-8"?>
<sst xmlns="http://schemas.openxmlformats.org/spreadsheetml/2006/main" count="79" uniqueCount="74">
  <si>
    <t>שם המציע:</t>
  </si>
  <si>
    <t>שם איש הקשר:</t>
  </si>
  <si>
    <t>טלפון:</t>
  </si>
  <si>
    <t>מס' סעיף</t>
  </si>
  <si>
    <t>תנאי סף מנהליים</t>
  </si>
  <si>
    <t>המציע</t>
  </si>
  <si>
    <t>ניקוד</t>
  </si>
  <si>
    <t>ציון איכות</t>
  </si>
  <si>
    <t>ציון מחיר</t>
  </si>
  <si>
    <t>סה"כ ציון</t>
  </si>
  <si>
    <t>מס' הצעה:</t>
  </si>
  <si>
    <t>סעיף:</t>
  </si>
  <si>
    <t>כתובת דוא"ל:</t>
  </si>
  <si>
    <t>5.1.1</t>
  </si>
  <si>
    <t>המציע עומד בדרישות תקנה 6(א) לתקנות חובת המכרזים, התשנ"ג-1993 ומחזיק בכל האישורים הנדרשים לפי חוק עסקאות גופים ציבוריים, התשל"ו-1976, כשהם תקפים.</t>
  </si>
  <si>
    <t>5.1.2</t>
  </si>
  <si>
    <t>5.1.3</t>
  </si>
  <si>
    <t>5.2.1</t>
  </si>
  <si>
    <t>הגורם הנבדק</t>
  </si>
  <si>
    <t>ח.פ./ת"ז:</t>
  </si>
  <si>
    <t>מסמכים נדרשים</t>
  </si>
  <si>
    <t>5.2</t>
  </si>
  <si>
    <t>קריטריון</t>
  </si>
  <si>
    <t>משקל בציון האיכות</t>
  </si>
  <si>
    <t>ראיון</t>
  </si>
  <si>
    <t>סה"כ ציון איכות</t>
  </si>
  <si>
    <t>מעבר סף איכות</t>
  </si>
  <si>
    <t>מחיר</t>
  </si>
  <si>
    <t>ציון מחיר מנורמל</t>
  </si>
  <si>
    <t>שקלול ציונים סופיים</t>
  </si>
  <si>
    <t>משקל</t>
  </si>
  <si>
    <t>רכיב</t>
  </si>
  <si>
    <t>דירוג המציעים</t>
  </si>
  <si>
    <t>5.2.2</t>
  </si>
  <si>
    <t>5.2.3</t>
  </si>
  <si>
    <t>חוברת הצעה מלאה וחתומה כנדרש בסעיף ‎7 להלן.</t>
  </si>
  <si>
    <t>הצעת המחיר - אחוז הנחה</t>
  </si>
  <si>
    <t>מפ"ל מכרז פרויקטורית למוגנות בספורט נשים</t>
  </si>
  <si>
    <t>הפרויקטורית המוצעת</t>
  </si>
  <si>
    <t>המציע הוא גוף משפטי מאוגד הרשום ברשם רשמי בישראל ו/או עוסק מורשה ו/או עוסק פטור.</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</si>
  <si>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</si>
  <si>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תנאי סף מקצועיים לפרויקטורית המוצעת</t>
  </si>
  <si>
    <t>בעלת תואר אקדמי ראשון לפחות באחד מהתחומים הבאים: ניהול / מינהל, כלכלה, משפטים, חינוך, חינוך גופני, מגדר.</t>
  </si>
  <si>
    <r>
      <t xml:space="preserve">ספורטאית תחרותית או ספורטאית הישגית (או שהייתה בעבר);
</t>
    </r>
    <r>
      <rPr>
        <b/>
        <sz val="12"/>
        <color theme="1"/>
        <rFont val="David"/>
        <family val="2"/>
      </rPr>
      <t xml:space="preserve">או </t>
    </r>
    <r>
      <rPr>
        <sz val="12"/>
        <color theme="1"/>
        <rFont val="David"/>
        <family val="2"/>
      </rPr>
      <t xml:space="preserve">
בעלת תעודת מדריך/מאמן באחד מענפי הספורט המוכרים ע"פ תקנות הספורט (חיוב בתעודת הסמכה), תשנ"ז-1997.</t>
    </r>
  </si>
  <si>
    <t>בחמש השנים האחרונות, הפרויקטורית המוצעת הינה בעלת ניסיון של שנתיים לפחות בתחום יצירת סביבה בטוחה ומוגנות בספורט.</t>
  </si>
  <si>
    <t>שם הפרויקטורית המוצעת:</t>
  </si>
  <si>
    <t>6.10</t>
  </si>
  <si>
    <t>טופס כתב הצעה, המצורף כחלק ב' למסמכי המכרז כשהוא חתום כנדרש.</t>
  </si>
  <si>
    <t>העתק תעודת עוסק מורשה / פטור והעתק של תעודת התאגדות (לפי העניין וסוג התאגדותו המשפטית של המציע), לצורך הוכחת העמידה בתנאי הסף שבסעיף ‎5.1.1 לעיל.</t>
  </si>
  <si>
    <t>אם המציע הוא עמותה או חברה לתועלת הציבור (חל"צ) יש לצרף אישור מהרשם הרלוונטי בדבר ניהול תקין לשנת 2023 או בדבר הגשת מסמכים, לפי העניין.</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</si>
  <si>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</si>
  <si>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‎‎5.1.2 לעיל.</t>
  </si>
  <si>
    <r>
      <rPr>
        <b/>
        <sz val="12"/>
        <color theme="1"/>
        <rFont val="David"/>
        <family val="2"/>
      </rPr>
      <t>פירוט ניסיון הפרויקטורית - נספח ב'2:</t>
    </r>
    <r>
      <rPr>
        <sz val="12"/>
        <color theme="1"/>
        <rFont val="David"/>
        <family val="2"/>
      </rPr>
      <t xml:space="preserve"> לצורך הוכחת עמידתו בתנאי הסף המפורט בסעיף ‎5.2.3 לעיל, על המציע לפרט על אודות ניסיונה/ן של הפרויקטורית/יות בביצוע השירותים הנדרשים, תוך ציון היקף הפעילות ומאפייניה, שם הלקוח, שם איש הקשר ומספר הטלפון שלו כמפורט בחוברת ההצעה. הפרטים יסופקו בהתאם לנדרש בנספח ב'2 למסמכי המכרז. הניסיון יפורט ברשימה כרונולוגית מלאה של השירותים שבוצעו במהלך שנות הניסיון.</t>
    </r>
  </si>
  <si>
    <t>מסמכים נוספים: על המציע לצרף בסופו של נספח ב'2 קורות חיים ומסמכים המעידים על הכשרתה וניסיונה המקצועי של הפרויקטורית המוצעת. במידה והמציע מציג פרויקטורית שאינה מועסקת אצלו בעת הגשת ההצעה, יש לצרף הסכם העסקה מותנה.</t>
  </si>
  <si>
    <t>נספח הצעת המחיר חתום (נספח ב'6). מובהר כי הצעת המחיר תמולא ותחתם ע"י מורשה החתימה מטעם המציע ותצורף במעטפה סגורה ונפרדת.</t>
  </si>
  <si>
    <t>נספח ב'7 למסמכי המכרז – יצורף מסומן ע"י המציע ברובריקות המתאימות, לפי האישורים והנספחים אותם צירף המציע להצעתו.</t>
  </si>
  <si>
    <t>6.11</t>
  </si>
  <si>
    <t>6.12</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</si>
  <si>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</si>
  <si>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‎13 למכרז.</t>
  </si>
  <si>
    <r>
      <t xml:space="preserve">השכלת הפרויקטורית
</t>
    </r>
    <r>
      <rPr>
        <sz val="11"/>
        <rFont val="Arial"/>
        <family val="2"/>
      </rPr>
      <t>•	עבור תואר שני באחד התחומים המנויים בתנאי הסף, יינתנו 5 נק'.
•	עבור קורס מוגנות בספורט המוכר ע"י מינהל הספורט, יינתנו 5 נק'. עבור לימודי הקורס הנ"ל (ללא תעודת סיום), יינתנו 2.5 נק'.
•	עבור קורס מוגנות בספורט מטעם איגוד בינלאומי / התאחדות בינלאומית / גוף רוחב בינלאומי / פדרציה בינלאומית, יינתנו 10 נק'. עבור לימודי הקורס הנ"ל (ללא תעודת סיום), יינתנו 5 נק'.</t>
    </r>
  </si>
  <si>
    <t>נתון גלם / פירוט</t>
  </si>
  <si>
    <t xml:space="preserve">ניסיון הפרויקטורית בתחום יצירת סביבה בטוחה ומוגנות בספורט </t>
  </si>
  <si>
    <t>9.6.1</t>
  </si>
  <si>
    <t>9.6.2</t>
  </si>
  <si>
    <t>9.6.3</t>
  </si>
  <si>
    <t>9.6.4</t>
  </si>
  <si>
    <t>9.6.5</t>
  </si>
  <si>
    <t>ניסיון הפרויקטורית בעבודה מול גופי ספורט</t>
  </si>
  <si>
    <t>ניסיון הפרויקטורית בוועדות</t>
  </si>
  <si>
    <t xml:space="preserve">הבנה של השירותים הנדרשים במכרז זה, ובפרט במפרט השירותים </t>
  </si>
  <si>
    <t>היכרות וניסיון בתחום ספורט הנשים וקידומו</t>
  </si>
  <si>
    <t xml:space="preserve">היכרות וניסיון בתחום המוגנות בספורט </t>
  </si>
  <si>
    <t xml:space="preserve">התרשמות כללית – כושר ביטוי, זמינות, יחסי אנוש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</si>
</sst>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57">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64">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6" borderId="17" xfId="0" applyFont="1" applyFill="1" applyBorder="1" applyAlignment="1" applyProtection="1">
      <alignment horizontal="right" vertical="center" wrapText="1"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hidden="1"/>
    </xf>
    <xf numFmtId="0" fontId="3" fillId="15" borderId="11"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locked="0"/>
    </xf>
    <xf numFmtId="49" fontId="3" fillId="15" borderId="11" xfId="0" applyNumberFormat="1" applyFont="1" applyFill="1" applyBorder="1" applyAlignment="1" applyProtection="1">
      <alignment horizontal="center" vertical="center" wrapText="1"/>
      <protection locked="0"/>
    </xf>
    <xf numFmtId="0" fontId="3" fillId="15" borderId="13" xfId="0" applyFont="1" applyFill="1" applyBorder="1" applyAlignment="1" applyProtection="1">
      <alignment horizontal="center" vertical="center" wrapText="1"/>
      <protection hidden="1"/>
    </xf>
    <xf numFmtId="0" fontId="1" fillId="15" borderId="13" xfId="1" applyFill="1" applyBorder="1" applyAlignment="1" applyProtection="1">
      <alignment horizontal="center" vertical="center" wrapText="1"/>
      <protection locked="0"/>
    </xf>
    <xf numFmtId="0" fontId="3" fillId="15" borderId="13" xfId="0" applyFont="1" applyFill="1" applyBorder="1" applyAlignment="1" applyProtection="1">
      <alignment horizontal="center" wrapText="1"/>
      <protection hidden="1"/>
    </xf>
    <xf numFmtId="0" fontId="3" fillId="15" borderId="44" xfId="0" applyFont="1" applyFill="1" applyBorder="1" applyAlignment="1" applyProtection="1">
      <alignment horizontal="center" wrapText="1"/>
      <protection hidden="1"/>
    </xf>
    <xf numFmtId="0" fontId="3" fillId="15" borderId="14" xfId="0" applyFont="1"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49" fontId="3" fillId="4" borderId="26" xfId="0" applyNumberFormat="1" applyFont="1" applyFill="1" applyBorder="1" applyAlignment="1" applyProtection="1">
      <alignment horizontal="center" vertical="center"/>
      <protection hidden="1"/>
    </xf>
    <xf numFmtId="0" fontId="3" fillId="3" borderId="32"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3" fillId="4" borderId="34" xfId="0" applyFont="1" applyFill="1" applyBorder="1" applyAlignment="1" applyProtection="1">
      <alignment horizontal="center" vertical="center" wrapText="1" readingOrder="2"/>
      <protection hidden="1"/>
    </xf>
    <xf numFmtId="0" fontId="4" fillId="5" borderId="35" xfId="0" applyFont="1" applyFill="1" applyBorder="1" applyAlignment="1" applyProtection="1">
      <alignment horizontal="right" vertical="center" wrapText="1" readingOrder="2"/>
      <protection hidden="1"/>
    </xf>
    <xf numFmtId="0" fontId="4" fillId="3" borderId="37"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4" fillId="3" borderId="44"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readingOrder="2"/>
      <protection locked="0"/>
    </xf>
    <xf numFmtId="0" fontId="4" fillId="3" borderId="46"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11" fillId="8" borderId="14" xfId="0" applyFont="1" applyFill="1" applyBorder="1" applyAlignment="1" applyProtection="1">
      <alignment horizontal="right" vertical="center" wrapText="1" readingOrder="2"/>
      <protection hidden="1"/>
    </xf>
    <xf numFmtId="0" fontId="11" fillId="8" borderId="3" xfId="0" applyFont="1" applyFill="1" applyBorder="1" applyAlignment="1" applyProtection="1">
      <alignment horizontal="center" vertical="center" wrapText="1" readingOrder="2"/>
      <protection hidden="1"/>
    </xf>
    <xf numFmtId="0" fontId="11" fillId="8" borderId="6" xfId="0" applyFont="1" applyFill="1" applyBorder="1" applyAlignment="1" applyProtection="1">
      <alignment horizontal="center" vertical="center" wrapText="1" readingOrder="2"/>
      <protection hidden="1"/>
    </xf>
    <xf numFmtId="14" fontId="11" fillId="8" borderId="3" xfId="0" applyNumberFormat="1" applyFont="1" applyFill="1" applyBorder="1" applyAlignment="1" applyProtection="1">
      <alignment horizontal="center" vertical="center" wrapText="1" readingOrder="2"/>
      <protection hidden="1"/>
    </xf>
    <xf numFmtId="9" fontId="13" fillId="8" borderId="2" xfId="0" applyNumberFormat="1" applyFont="1" applyFill="1" applyBorder="1" applyAlignment="1" applyProtection="1">
      <alignment horizontal="center" vertical="center" wrapText="1" readingOrder="2"/>
      <protection hidden="1"/>
    </xf>
    <xf numFmtId="0" fontId="14" fillId="16" borderId="37" xfId="0" applyFont="1" applyFill="1" applyBorder="1" applyAlignment="1" applyProtection="1">
      <alignment horizontal="center" vertical="center" wrapText="1" readingOrder="2"/>
      <protection locked="0" hidden="1"/>
    </xf>
    <xf numFmtId="164" fontId="14" fillId="16" borderId="24" xfId="0" applyNumberFormat="1" applyFont="1" applyFill="1" applyBorder="1" applyAlignment="1" applyProtection="1">
      <alignment horizontal="center" vertical="center" wrapText="1" readingOrder="2"/>
      <protection locked="0" hidden="1"/>
    </xf>
    <xf numFmtId="0" fontId="14" fillId="16" borderId="32" xfId="0" applyFont="1" applyFill="1" applyBorder="1" applyAlignment="1" applyProtection="1">
      <alignment horizontal="center" vertical="center" wrapText="1" readingOrder="2"/>
      <protection locked="0" hidden="1"/>
    </xf>
    <xf numFmtId="9" fontId="15" fillId="10" borderId="5" xfId="2" applyFont="1" applyFill="1" applyBorder="1" applyAlignment="1" applyProtection="1">
      <alignment horizontal="center" vertical="center" wrapText="1" readingOrder="2"/>
      <protection hidden="1"/>
    </xf>
    <xf numFmtId="0" fontId="16" fillId="11" borderId="7" xfId="0" applyFont="1" applyFill="1" applyBorder="1" applyAlignment="1" applyProtection="1">
      <alignment horizontal="center" vertical="center" wrapText="1" readingOrder="2"/>
      <protection hidden="1"/>
    </xf>
    <xf numFmtId="9" fontId="13" fillId="8" borderId="6" xfId="0" applyNumberFormat="1" applyFont="1" applyFill="1" applyBorder="1" applyAlignment="1" applyProtection="1">
      <alignment horizontal="center" vertical="center" wrapText="1" readingOrder="2"/>
      <protection hidden="1"/>
    </xf>
    <xf numFmtId="9" fontId="13" fillId="8" borderId="1" xfId="0" applyNumberFormat="1" applyFont="1" applyFill="1" applyBorder="1" applyAlignment="1" applyProtection="1">
      <alignment horizontal="center" vertical="center" wrapText="1" readingOrder="2"/>
      <protection hidden="1"/>
    </xf>
    <xf numFmtId="0" fontId="12" fillId="7" borderId="38" xfId="0" applyFont="1" applyFill="1" applyBorder="1" applyAlignment="1" applyProtection="1">
      <alignment horizontal="center" vertical="center" wrapText="1" readingOrder="2"/>
      <protection hidden="1"/>
    </xf>
    <xf numFmtId="0" fontId="12" fillId="7" borderId="46" xfId="0" applyFont="1" applyFill="1" applyBorder="1" applyAlignment="1" applyProtection="1">
      <alignment horizontal="center" vertical="center" wrapText="1" readingOrder="2"/>
      <protection hidden="1"/>
    </xf>
    <xf numFmtId="0" fontId="11" fillId="8" borderId="0" xfId="0" applyFont="1" applyFill="1" applyAlignment="1" applyProtection="1">
      <alignment horizontal="right" vertical="center" wrapText="1" readingOrder="2"/>
      <protection hidden="1"/>
    </xf>
    <xf numFmtId="0" fontId="11" fillId="8" borderId="2" xfId="0" applyFont="1" applyFill="1" applyBorder="1" applyAlignment="1" applyProtection="1">
      <alignment horizontal="right" vertical="center" wrapText="1" readingOrder="2"/>
      <protection hidden="1"/>
    </xf>
    <xf numFmtId="9" fontId="13" fillId="8" borderId="14" xfId="0" applyNumberFormat="1" applyFont="1" applyFill="1" applyBorder="1" applyAlignment="1" applyProtection="1">
      <alignment horizontal="center" vertical="center" wrapText="1" readingOrder="2"/>
      <protection hidden="1"/>
    </xf>
    <xf numFmtId="0" fontId="14" fillId="9" borderId="9" xfId="0" applyFont="1" applyFill="1" applyBorder="1" applyAlignment="1" applyProtection="1">
      <alignment vertical="center" wrapText="1" readingOrder="2"/>
      <protection hidden="1"/>
    </xf>
    <xf numFmtId="9" fontId="14" fillId="17" borderId="49"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0" fillId="18" borderId="33" xfId="0" applyFont="1" applyFill="1" applyBorder="1" applyAlignment="1" applyProtection="1">
      <alignment horizontal="center" vertical="center" readingOrder="2"/>
      <protection hidden="1"/>
    </xf>
    <xf numFmtId="0" fontId="20" fillId="18" borderId="51" xfId="0" applyFont="1" applyFill="1" applyBorder="1" applyAlignment="1" applyProtection="1">
      <alignment horizontal="center" vertical="center" readingOrder="2"/>
      <protection hidden="1"/>
    </xf>
    <xf numFmtId="0" fontId="19" fillId="19" borderId="43" xfId="0" applyFont="1" applyFill="1" applyBorder="1" applyAlignment="1" applyProtection="1">
      <alignment vertical="center"/>
      <protection hidden="1"/>
    </xf>
    <xf numFmtId="0" fontId="19" fillId="13" borderId="13" xfId="0" applyFont="1" applyFill="1" applyBorder="1" applyAlignment="1" applyProtection="1">
      <alignment vertical="center"/>
      <protection hidden="1"/>
    </xf>
    <xf numFmtId="2" fontId="19" fillId="13" borderId="40" xfId="0" applyNumberFormat="1" applyFont="1" applyFill="1" applyBorder="1" applyAlignment="1" applyProtection="1">
      <alignment horizontal="center" vertical="center"/>
      <protection hidden="1"/>
    </xf>
    <xf numFmtId="0" fontId="20" fillId="18" borderId="26" xfId="0" applyFont="1" applyFill="1" applyBorder="1" applyAlignment="1" applyProtection="1">
      <alignment horizontal="center" vertical="center" readingOrder="2"/>
      <protection hidden="1"/>
    </xf>
    <xf numFmtId="0" fontId="19" fillId="18" borderId="27" xfId="0" applyFont="1" applyFill="1" applyBorder="1" applyAlignment="1" applyProtection="1">
      <alignment horizontal="center"/>
      <protection hidden="1"/>
    </xf>
    <xf numFmtId="0" fontId="19" fillId="18" borderId="47" xfId="0" applyFont="1" applyFill="1" applyBorder="1" applyProtection="1">
      <protection hidden="1"/>
    </xf>
    <xf numFmtId="9" fontId="0" fillId="5" borderId="32" xfId="0" applyNumberFormat="1" applyFill="1" applyBorder="1" applyAlignment="1" applyProtection="1">
      <alignment horizontal="center"/>
      <protection hidden="1"/>
    </xf>
    <xf numFmtId="0" fontId="21" fillId="5" borderId="24" xfId="0" applyFont="1" applyFill="1" applyBorder="1" applyProtection="1">
      <protection hidden="1"/>
    </xf>
    <xf numFmtId="2" fontId="21" fillId="5" borderId="28" xfId="0" applyNumberFormat="1" applyFont="1" applyFill="1" applyBorder="1" applyAlignment="1" applyProtection="1">
      <alignment horizontal="center" vertical="center"/>
      <protection hidden="1"/>
    </xf>
    <xf numFmtId="2" fontId="21" fillId="5" borderId="29" xfId="0" applyNumberFormat="1" applyFont="1" applyFill="1" applyBorder="1" applyAlignment="1" applyProtection="1">
      <alignment horizontal="center" vertical="center"/>
      <protection hidden="1"/>
    </xf>
    <xf numFmtId="9" fontId="22" fillId="14" borderId="32" xfId="0" applyNumberFormat="1" applyFont="1" applyFill="1" applyBorder="1" applyAlignment="1" applyProtection="1">
      <alignment horizontal="center" vertical="center"/>
      <protection hidden="1"/>
    </xf>
    <xf numFmtId="0" fontId="22" fillId="14" borderId="24" xfId="0" applyFont="1" applyFill="1" applyBorder="1" applyAlignment="1" applyProtection="1">
      <alignment vertical="center"/>
      <protection hidden="1"/>
    </xf>
    <xf numFmtId="2" fontId="22" fillId="14" borderId="28" xfId="0" applyNumberFormat="1" applyFont="1" applyFill="1" applyBorder="1" applyAlignment="1" applyProtection="1">
      <alignment horizontal="center" vertical="center"/>
      <protection hidden="1"/>
    </xf>
    <xf numFmtId="2" fontId="22" fillId="14" borderId="29" xfId="0" applyNumberFormat="1" applyFont="1" applyFill="1" applyBorder="1" applyAlignment="1" applyProtection="1">
      <alignment horizontal="center" vertical="center"/>
      <protection hidden="1"/>
    </xf>
    <xf numFmtId="0" fontId="19" fillId="12" borderId="52" xfId="0" applyFont="1" applyFill="1" applyBorder="1" applyAlignment="1" applyProtection="1">
      <alignment horizontal="center" vertical="center"/>
      <protection hidden="1"/>
    </xf>
    <xf numFmtId="0" fontId="20" fillId="18" borderId="23" xfId="0" applyFont="1" applyFill="1" applyBorder="1" applyAlignment="1" applyProtection="1">
      <alignment horizontal="center" vertical="center" readingOrder="2"/>
      <protection hidden="1"/>
    </xf>
    <xf numFmtId="2" fontId="21" fillId="5" borderId="12" xfId="0" applyNumberFormat="1" applyFont="1" applyFill="1" applyBorder="1" applyAlignment="1" applyProtection="1">
      <alignment horizontal="center" vertical="center"/>
      <protection hidden="1"/>
    </xf>
    <xf numFmtId="2" fontId="21" fillId="5" borderId="24" xfId="0" applyNumberFormat="1" applyFont="1" applyFill="1" applyBorder="1" applyAlignment="1" applyProtection="1">
      <alignment horizontal="center" vertical="center"/>
      <protection hidden="1"/>
    </xf>
    <xf numFmtId="2" fontId="22" fillId="14" borderId="24" xfId="0" applyNumberFormat="1" applyFont="1" applyFill="1" applyBorder="1" applyAlignment="1" applyProtection="1">
      <alignment horizontal="center" vertical="center"/>
      <protection hidden="1"/>
    </xf>
    <xf numFmtId="0" fontId="19" fillId="12" borderId="50" xfId="0" applyFont="1" applyFill="1" applyBorder="1" applyAlignment="1" applyProtection="1">
      <alignment horizontal="center" vertical="center"/>
      <protection hidden="1"/>
    </xf>
    <xf numFmtId="0" fontId="10" fillId="0" borderId="0" xfId="0" applyFont="1"/>
    <xf numFmtId="0" fontId="23" fillId="18" borderId="28" xfId="0" applyFont="1" applyFill="1" applyBorder="1" applyAlignment="1" applyProtection="1">
      <alignment horizontal="center" vertical="center" wrapText="1"/>
      <protection hidden="1"/>
    </xf>
    <xf numFmtId="0" fontId="23" fillId="18" borderId="12" xfId="0" applyFont="1" applyFill="1" applyBorder="1" applyAlignment="1" applyProtection="1">
      <alignment horizontal="center" vertical="center" wrapText="1"/>
      <protection hidden="1"/>
    </xf>
    <xf numFmtId="0" fontId="23" fillId="18" borderId="41" xfId="0" applyFont="1" applyFill="1" applyBorder="1" applyAlignment="1" applyProtection="1">
      <alignment horizontal="center" vertical="center" wrapText="1"/>
      <protection hidden="1"/>
    </xf>
    <xf numFmtId="0" fontId="23" fillId="18" borderId="39" xfId="0" applyFont="1" applyFill="1" applyBorder="1" applyAlignment="1" applyProtection="1">
      <alignment horizontal="center" vertical="center" wrapText="1"/>
      <protection hidden="1"/>
    </xf>
    <xf numFmtId="49" fontId="4" fillId="6" borderId="9" xfId="0" applyNumberFormat="1" applyFont="1" applyFill="1" applyBorder="1" applyAlignment="1" applyProtection="1">
      <alignment horizontal="center" vertical="center" readingOrder="2"/>
      <protection hidden="1"/>
    </xf>
    <xf numFmtId="49" fontId="4" fillId="6" borderId="11" xfId="0" applyNumberFormat="1" applyFont="1" applyFill="1" applyBorder="1" applyAlignment="1" applyProtection="1">
      <alignment horizontal="center" vertical="center" readingOrder="2"/>
      <protection hidden="1"/>
    </xf>
    <xf numFmtId="49" fontId="4" fillId="6" borderId="13" xfId="0" applyNumberFormat="1" applyFont="1" applyFill="1" applyBorder="1" applyAlignment="1" applyProtection="1">
      <alignment horizontal="center" vertical="center" readingOrder="2"/>
      <protection hidden="1"/>
    </xf>
    <xf numFmtId="49" fontId="4" fillId="6" borderId="39" xfId="0" applyNumberFormat="1" applyFont="1" applyFill="1" applyBorder="1" applyAlignment="1" applyProtection="1">
      <alignment horizontal="center" vertical="center" readingOrder="2"/>
      <protection hidden="1"/>
    </xf>
    <xf numFmtId="49" fontId="4" fillId="6" borderId="22" xfId="0" applyNumberFormat="1" applyFont="1" applyFill="1" applyBorder="1" applyAlignment="1" applyProtection="1">
      <alignment horizontal="center" vertical="center" readingOrder="2"/>
      <protection hidden="1"/>
    </xf>
    <xf numFmtId="0" fontId="4" fillId="3" borderId="36" xfId="0" applyFont="1" applyFill="1" applyBorder="1" applyAlignment="1" applyProtection="1">
      <alignment horizontal="center" vertical="center" wrapText="1" readingOrder="2"/>
      <protection locked="0"/>
    </xf>
    <xf numFmtId="0" fontId="5" fillId="3" borderId="43" xfId="0" applyFont="1" applyFill="1" applyBorder="1" applyAlignment="1" applyProtection="1">
      <alignment horizontal="center" vertical="center" wrapText="1" readingOrder="2"/>
      <protection locked="0"/>
    </xf>
    <xf numFmtId="164" fontId="12" fillId="8" borderId="45" xfId="0" applyNumberFormat="1" applyFont="1" applyFill="1" applyBorder="1" applyAlignment="1" applyProtection="1">
      <alignment vertical="center" wrapText="1" readingOrder="2"/>
      <protection hidden="1"/>
    </xf>
    <xf numFmtId="1" fontId="12" fillId="8" borderId="20" xfId="0" applyNumberFormat="1" applyFont="1" applyFill="1" applyBorder="1" applyAlignment="1" applyProtection="1">
      <alignment horizontal="center" vertical="center" wrapText="1" readingOrder="2"/>
      <protection hidden="1"/>
    </xf>
    <xf numFmtId="14" fontId="11" fillId="8" borderId="7" xfId="0" applyNumberFormat="1" applyFont="1" applyFill="1" applyBorder="1" applyAlignment="1" applyProtection="1">
      <alignment horizontal="center" vertical="center" wrapText="1" readingOrder="2"/>
      <protection hidden="1"/>
    </xf>
    <xf numFmtId="0" fontId="11" fillId="8" borderId="8" xfId="0" applyFont="1" applyFill="1" applyBorder="1" applyAlignment="1" applyProtection="1">
      <alignment horizontal="right" vertical="center" wrapText="1" readingOrder="2"/>
      <protection hidden="1"/>
    </xf>
    <xf numFmtId="9" fontId="13" fillId="8" borderId="7" xfId="0" applyNumberFormat="1" applyFont="1" applyFill="1" applyBorder="1" applyAlignment="1" applyProtection="1">
      <alignment horizontal="center" vertical="center" wrapText="1" readingOrder="2"/>
      <protection hidden="1"/>
    </xf>
    <xf numFmtId="1" fontId="12" fillId="8" borderId="53" xfId="2" applyNumberFormat="1" applyFont="1" applyFill="1" applyBorder="1" applyAlignment="1" applyProtection="1">
      <alignment horizontal="center" vertical="center" wrapText="1" readingOrder="1"/>
      <protection locked="0" hidden="1"/>
    </xf>
    <xf numFmtId="1" fontId="12" fillId="8" borderId="45" xfId="2" applyNumberFormat="1" applyFont="1" applyFill="1" applyBorder="1" applyAlignment="1" applyProtection="1">
      <alignment horizontal="center" vertical="center" wrapText="1" readingOrder="1"/>
      <protection locked="0" hidden="1"/>
    </xf>
    <xf numFmtId="1" fontId="12" fillId="8" borderId="26" xfId="0" applyNumberFormat="1" applyFont="1" applyFill="1" applyBorder="1" applyAlignment="1" applyProtection="1">
      <alignment horizontal="center" vertical="center" wrapText="1" readingOrder="2"/>
      <protection hidden="1"/>
    </xf>
    <xf numFmtId="1" fontId="12" fillId="8" borderId="54" xfId="0" applyNumberFormat="1" applyFont="1" applyFill="1" applyBorder="1" applyAlignment="1" applyProtection="1">
      <alignment horizontal="center" vertical="center" wrapText="1" readingOrder="2"/>
      <protection hidden="1"/>
    </xf>
    <xf numFmtId="9" fontId="0" fillId="19" borderId="42" xfId="2" applyFont="1" applyFill="1" applyBorder="1" applyAlignment="1" applyProtection="1">
      <alignment horizontal="center" vertical="center"/>
      <protection locked="0"/>
    </xf>
    <xf numFmtId="9" fontId="0" fillId="19" borderId="46" xfId="2" applyFont="1" applyFill="1" applyBorder="1" applyAlignment="1" applyProtection="1">
      <alignment horizontal="center" vertical="center"/>
      <protection locked="0"/>
    </xf>
    <xf numFmtId="9" fontId="0" fillId="0" borderId="0" xfId="0" applyNumberFormat="1" applyProtection="1">
      <protection hidden="1"/>
    </xf>
    <xf numFmtId="2" fontId="19" fillId="13" borderId="44" xfId="0" applyNumberFormat="1" applyFont="1" applyFill="1" applyBorder="1" applyAlignment="1" applyProtection="1">
      <alignment horizontal="center" vertical="center"/>
      <protection hidden="1"/>
    </xf>
    <xf numFmtId="0" fontId="4" fillId="6" borderId="13" xfId="0" applyFont="1" applyFill="1" applyBorder="1" applyAlignment="1" applyProtection="1">
      <alignment horizontal="right" vertical="center" wrapText="1" readingOrder="2"/>
      <protection hidden="1"/>
    </xf>
    <xf numFmtId="49" fontId="3" fillId="3" borderId="32" xfId="0" applyNumberFormat="1" applyFont="1" applyFill="1" applyBorder="1" applyAlignment="1" applyProtection="1">
      <alignment horizontal="center" vertical="center"/>
      <protection hidden="1"/>
    </xf>
    <xf numFmtId="49" fontId="3" fillId="3" borderId="38" xfId="0" applyNumberFormat="1" applyFont="1" applyFill="1" applyBorder="1" applyAlignment="1" applyProtection="1">
      <alignment horizontal="center" vertical="center"/>
      <protection hidden="1"/>
    </xf>
    <xf numFmtId="0" fontId="4" fillId="5" borderId="55" xfId="0" applyFont="1" applyFill="1" applyBorder="1" applyAlignment="1" applyProtection="1">
      <alignment horizontal="right" vertical="center" wrapText="1" readingOrder="2"/>
      <protection hidden="1"/>
    </xf>
    <xf numFmtId="0" fontId="4" fillId="3" borderId="36" xfId="0" applyFont="1" applyFill="1" applyBorder="1" applyAlignment="1" applyProtection="1">
      <alignment horizontal="center" vertical="center" wrapText="1"/>
      <protection locked="0"/>
    </xf>
    <xf numFmtId="0" fontId="4" fillId="3" borderId="43" xfId="0" applyFont="1" applyFill="1" applyBorder="1" applyAlignment="1" applyProtection="1">
      <alignment horizontal="center" vertical="center" wrapText="1"/>
      <protection locked="0"/>
    </xf>
    <xf numFmtId="49" fontId="3" fillId="3" borderId="27" xfId="0" applyNumberFormat="1" applyFont="1" applyFill="1" applyBorder="1" applyAlignment="1" applyProtection="1">
      <alignment horizontal="center" vertical="center"/>
      <protection hidden="1"/>
    </xf>
    <xf numFmtId="0" fontId="4" fillId="5" borderId="56" xfId="0" applyFont="1" applyFill="1" applyBorder="1" applyAlignment="1" applyProtection="1">
      <alignment horizontal="right" vertical="center" wrapText="1" readingOrder="2"/>
      <protection hidden="1"/>
    </xf>
    <xf numFmtId="0" fontId="4" fillId="3" borderId="4"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21" xfId="0" applyFont="1" applyFill="1" applyBorder="1" applyAlignment="1" applyProtection="1">
      <alignment horizontal="center" vertical="center" wrapText="1"/>
      <protection locked="0"/>
    </xf>
    <xf numFmtId="0" fontId="8" fillId="15" borderId="1" xfId="0" applyFont="1" applyFill="1" applyBorder="1" applyAlignment="1" applyProtection="1">
      <alignment horizontal="center" vertical="center" wrapText="1" readingOrder="2"/>
      <protection hidden="1"/>
    </xf>
    <xf numFmtId="0" fontId="8" fillId="15" borderId="20" xfId="0" applyFont="1" applyFill="1" applyBorder="1" applyAlignment="1" applyProtection="1">
      <alignment horizontal="center" vertical="center" wrapText="1" readingOrder="2"/>
      <protection hidden="1"/>
    </xf>
    <xf numFmtId="0" fontId="8" fillId="15" borderId="17" xfId="0" applyFont="1" applyFill="1" applyBorder="1" applyAlignment="1" applyProtection="1">
      <alignment horizontal="center" vertical="center" wrapText="1" readingOrder="2"/>
      <protection hidden="1"/>
    </xf>
    <xf numFmtId="0" fontId="8" fillId="15" borderId="22" xfId="0" applyFont="1" applyFill="1" applyBorder="1" applyAlignment="1" applyProtection="1">
      <alignment horizontal="center" vertical="center" wrapText="1" readingOrder="2"/>
      <protection hidden="1"/>
    </xf>
    <xf numFmtId="0" fontId="3" fillId="4" borderId="45" xfId="0" applyFont="1" applyFill="1" applyBorder="1" applyAlignment="1" applyProtection="1">
      <alignment horizontal="center" vertical="center" wrapText="1"/>
      <protection hidden="1"/>
    </xf>
    <xf numFmtId="0" fontId="3" fillId="4" borderId="30" xfId="0" applyFont="1" applyFill="1" applyBorder="1" applyAlignment="1" applyProtection="1">
      <alignment horizontal="center" vertical="center" wrapText="1"/>
      <protection hidden="1"/>
    </xf>
    <xf numFmtId="0" fontId="3" fillId="4" borderId="3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16" fillId="11" borderId="8" xfId="0" applyFont="1" applyFill="1" applyBorder="1" applyAlignment="1" applyProtection="1">
      <alignment horizontal="center" vertical="center" wrapText="1" readingOrder="2"/>
      <protection hidden="1"/>
    </xf>
    <xf numFmtId="0" fontId="16" fillId="11" borderId="48"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14" fontId="11" fillId="8" borderId="3" xfId="0" applyNumberFormat="1" applyFont="1" applyFill="1" applyBorder="1" applyAlignment="1" applyProtection="1">
      <alignment horizontal="center" vertical="center" wrapText="1" readingOrder="2"/>
      <protection hidden="1"/>
    </xf>
    <xf numFmtId="14" fontId="11" fillId="8" borderId="6" xfId="0" applyNumberFormat="1" applyFont="1" applyFill="1" applyBorder="1" applyAlignment="1" applyProtection="1">
      <alignment horizontal="center" vertical="center" wrapText="1" readingOrder="2"/>
      <protection hidden="1"/>
    </xf>
    <xf numFmtId="164" fontId="12" fillId="8" borderId="2" xfId="2" applyNumberFormat="1" applyFont="1" applyFill="1" applyBorder="1" applyAlignment="1" applyProtection="1">
      <alignment horizontal="center" vertical="center" wrapText="1" readingOrder="1"/>
      <protection locked="0" hidden="1"/>
    </xf>
    <xf numFmtId="164" fontId="12" fillId="8" borderId="15" xfId="2" applyNumberFormat="1" applyFont="1" applyFill="1" applyBorder="1" applyAlignment="1" applyProtection="1">
      <alignment horizontal="center" vertical="center" wrapText="1" readingOrder="1"/>
      <protection locked="0" hidden="1"/>
    </xf>
    <xf numFmtId="0" fontId="15" fillId="10" borderId="4" xfId="0" applyFont="1" applyFill="1" applyBorder="1" applyAlignment="1" applyProtection="1">
      <alignment horizontal="center" vertical="center" wrapText="1" readingOrder="2"/>
      <protection hidden="1"/>
    </xf>
    <xf numFmtId="0" fontId="15" fillId="10" borderId="18" xfId="0" applyFont="1" applyFill="1" applyBorder="1" applyAlignment="1" applyProtection="1">
      <alignment horizontal="center" vertical="center" wrapText="1" readingOrder="2"/>
      <protection hidden="1"/>
    </xf>
    <xf numFmtId="2" fontId="15" fillId="10" borderId="4" xfId="0" applyNumberFormat="1" applyFont="1" applyFill="1" applyBorder="1" applyAlignment="1" applyProtection="1">
      <alignment horizontal="center" vertical="center" wrapText="1" readingOrder="2"/>
      <protection hidden="1"/>
    </xf>
    <xf numFmtId="2" fontId="15" fillId="10" borderId="21" xfId="0" applyNumberFormat="1" applyFont="1" applyFill="1" applyBorder="1" applyAlignment="1" applyProtection="1">
      <alignment horizontal="center" vertical="center" wrapText="1" readingOrder="2"/>
      <protection hidden="1"/>
    </xf>
    <xf numFmtId="0" fontId="18" fillId="7" borderId="37" xfId="0" applyFont="1" applyFill="1" applyBorder="1" applyAlignment="1" applyProtection="1">
      <alignment horizontal="center" vertical="center" wrapText="1" readingOrder="2"/>
      <protection hidden="1"/>
    </xf>
    <xf numFmtId="0" fontId="18" fillId="7" borderId="12" xfId="0"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9" fillId="18" borderId="3" xfId="0" applyFont="1" applyFill="1" applyBorder="1" applyAlignment="1" applyProtection="1">
      <alignment horizontal="center" vertical="center"/>
      <protection hidden="1"/>
    </xf>
    <xf numFmtId="0" fontId="19" fillId="18" borderId="9" xfId="0" applyFont="1" applyFill="1" applyBorder="1" applyAlignment="1" applyProtection="1">
      <alignment horizontal="center" vertical="center"/>
      <protection hidden="1"/>
    </xf>
    <xf numFmtId="0" fontId="19" fillId="18" borderId="2" xfId="0" applyFont="1" applyFill="1" applyBorder="1" applyAlignment="1" applyProtection="1">
      <alignment horizontal="center"/>
      <protection hidden="1"/>
    </xf>
    <xf numFmtId="0" fontId="19" fillId="18" borderId="15" xfId="0" applyFont="1" applyFill="1" applyBorder="1" applyAlignment="1" applyProtection="1">
      <alignment horizontal="center"/>
      <protection hidden="1"/>
    </xf>
    <xf numFmtId="0" fontId="19" fillId="12" borderId="25" xfId="0" applyFont="1" applyFill="1" applyBorder="1" applyAlignment="1" applyProtection="1">
      <alignment horizontal="center" vertical="center"/>
      <protection hidden="1"/>
    </xf>
    <xf numFmtId="0" fontId="19" fillId="12" borderId="44" xfId="0" applyFont="1" applyFill="1" applyBorder="1" applyAlignment="1" applyProtection="1">
      <alignment horizontal="center" vertical="center"/>
      <protection hidden="1"/>
    </xf>
  </cellXfs>
  <cellStyles count="3">
    <cellStyle name="Normal" xfId="0" builtinId="0"/>
    <cellStyle name="Percent" xfId="2" builtinId="5"/>
    <cellStyle name="היפר-קישור" xfId="1" builtinId="8"/>
  </cellStyles>
  <dxfs count="33">
    <dxf>
      <fill>
        <patternFill>
          <bgColor theme="6" tint="0.39994506668294322"/>
        </patternFill>
      </fill>
    </dxf>
    <dxf>
      <fill>
        <patternFill>
          <bgColor theme="5" tint="0.39994506668294322"/>
        </patternFill>
      </fill>
    </dxf>
    <dxf>
      <fill>
        <patternFill>
          <bgColor theme="9" tint="0.79998168889431442"/>
        </patternFill>
      </fill>
    </dxf>
    <dxf>
      <fill>
        <patternFill>
          <bgColor theme="9" tint="0.79998168889431442"/>
        </patternFill>
      </fill>
    </dxf>
    <dxf>
      <fill>
        <patternFill>
          <bgColor rgb="FFFFCCCC"/>
        </patternFill>
      </fill>
    </dxf>
    <dxf>
      <fill>
        <patternFill>
          <bgColor theme="7" tint="0.79998168889431442"/>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rgb="FFFFCCCC"/>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rgb="FFFFFF99"/>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1"/>
  <sheetViews>
    <sheetView rightToLeft="1" view="pageBreakPreview" zoomScale="85" zoomScaleNormal="90" zoomScaleSheetLayoutView="85" workbookViewId="0"/>
  </sheetViews>
  <sheetFormatPr defaultColWidth="9" defaultRowHeight="15.75" x14ac:dyDescent="0.25"/>
  <cols>
    <col min="1" max="1" width="1.375" style="1" customWidth="1"/>
    <col min="2" max="2" width="14.75" style="1" customWidth="1"/>
    <col min="3" max="3" width="10.375" style="1" customWidth="1"/>
    <col min="4" max="4" width="87.5" style="1" customWidth="1"/>
    <col min="5" max="7" width="18.75" style="1" customWidth="1"/>
    <col min="8" max="16384" width="9" style="1"/>
  </cols>
  <sheetData>
    <row r="1" spans="2:8" ht="9.9499999999999993" customHeight="1" thickBot="1" x14ac:dyDescent="0.3">
      <c r="D1" s="7"/>
      <c r="E1" s="6"/>
      <c r="F1" s="6"/>
      <c r="G1" s="6"/>
    </row>
    <row r="2" spans="2:8" x14ac:dyDescent="0.25">
      <c r="B2" s="119" t="s">
        <v>37</v>
      </c>
      <c r="C2" s="120"/>
      <c r="D2" s="23" t="s">
        <v>10</v>
      </c>
      <c r="E2" s="24">
        <v>1</v>
      </c>
      <c r="F2" s="24">
        <v>2</v>
      </c>
      <c r="G2" s="24">
        <v>3</v>
      </c>
    </row>
    <row r="3" spans="2:8" x14ac:dyDescent="0.25">
      <c r="B3" s="121"/>
      <c r="C3" s="122"/>
      <c r="D3" s="15" t="s">
        <v>0</v>
      </c>
      <c r="E3" s="16"/>
      <c r="F3" s="16"/>
      <c r="G3" s="16"/>
    </row>
    <row r="4" spans="2:8" x14ac:dyDescent="0.25">
      <c r="B4" s="121"/>
      <c r="C4" s="122"/>
      <c r="D4" s="15" t="s">
        <v>45</v>
      </c>
      <c r="E4" s="16"/>
      <c r="F4" s="16"/>
      <c r="G4" s="16"/>
    </row>
    <row r="5" spans="2:8" x14ac:dyDescent="0.25">
      <c r="B5" s="121"/>
      <c r="C5" s="122"/>
      <c r="D5" s="15" t="s">
        <v>19</v>
      </c>
      <c r="E5" s="16"/>
      <c r="F5" s="16"/>
      <c r="G5" s="16"/>
    </row>
    <row r="6" spans="2:8" x14ac:dyDescent="0.25">
      <c r="B6" s="121"/>
      <c r="C6" s="122"/>
      <c r="D6" s="15" t="s">
        <v>1</v>
      </c>
      <c r="E6" s="17"/>
      <c r="F6" s="17"/>
      <c r="G6" s="17"/>
    </row>
    <row r="7" spans="2:8" x14ac:dyDescent="0.25">
      <c r="B7" s="121"/>
      <c r="C7" s="122"/>
      <c r="D7" s="15" t="s">
        <v>2</v>
      </c>
      <c r="E7" s="18"/>
      <c r="F7" s="18"/>
      <c r="G7" s="18"/>
    </row>
    <row r="8" spans="2:8" ht="16.5" thickBot="1" x14ac:dyDescent="0.3">
      <c r="B8" s="21" t="s">
        <v>18</v>
      </c>
      <c r="C8" s="22" t="s">
        <v>3</v>
      </c>
      <c r="D8" s="19" t="s">
        <v>12</v>
      </c>
      <c r="E8" s="20"/>
      <c r="F8" s="20"/>
      <c r="G8" s="20"/>
    </row>
    <row r="9" spans="2:8" ht="15.4" customHeight="1" x14ac:dyDescent="0.25">
      <c r="B9" s="131" t="s">
        <v>5</v>
      </c>
      <c r="C9" s="28">
        <v>5.0999999999999996</v>
      </c>
      <c r="D9" s="29" t="s">
        <v>4</v>
      </c>
      <c r="E9" s="129"/>
      <c r="F9" s="130"/>
      <c r="G9" s="130"/>
    </row>
    <row r="10" spans="2:8" ht="15.4" customHeight="1" x14ac:dyDescent="0.25">
      <c r="B10" s="132"/>
      <c r="C10" s="91" t="s">
        <v>13</v>
      </c>
      <c r="D10" s="8" t="s">
        <v>39</v>
      </c>
      <c r="E10" s="3"/>
      <c r="F10" s="3"/>
      <c r="G10" s="10"/>
    </row>
    <row r="11" spans="2:8" ht="31.5" x14ac:dyDescent="0.25">
      <c r="B11" s="132"/>
      <c r="C11" s="91" t="s">
        <v>15</v>
      </c>
      <c r="D11" s="8" t="s">
        <v>14</v>
      </c>
      <c r="E11" s="3"/>
      <c r="F11" s="3"/>
      <c r="G11" s="10"/>
    </row>
    <row r="12" spans="2:8" ht="48" thickBot="1" x14ac:dyDescent="0.3">
      <c r="B12" s="132"/>
      <c r="C12" s="92" t="s">
        <v>16</v>
      </c>
      <c r="D12" s="11" t="s">
        <v>40</v>
      </c>
      <c r="E12" s="12"/>
      <c r="F12" s="12"/>
      <c r="G12" s="12"/>
    </row>
    <row r="13" spans="2:8" ht="15.4" customHeight="1" x14ac:dyDescent="0.25">
      <c r="B13" s="131" t="s">
        <v>38</v>
      </c>
      <c r="C13" s="13" t="s">
        <v>21</v>
      </c>
      <c r="D13" s="14" t="s">
        <v>41</v>
      </c>
      <c r="E13" s="126"/>
      <c r="F13" s="127"/>
      <c r="G13" s="128"/>
    </row>
    <row r="14" spans="2:8" ht="15.4" customHeight="1" x14ac:dyDescent="0.25">
      <c r="B14" s="132"/>
      <c r="C14" s="89" t="s">
        <v>17</v>
      </c>
      <c r="D14" s="8" t="s">
        <v>42</v>
      </c>
      <c r="E14" s="37"/>
      <c r="F14" s="39"/>
      <c r="G14" s="25"/>
      <c r="H14" s="9"/>
    </row>
    <row r="15" spans="2:8" ht="47.25" x14ac:dyDescent="0.25">
      <c r="B15" s="132"/>
      <c r="C15" s="88" t="s">
        <v>33</v>
      </c>
      <c r="D15" s="11" t="s">
        <v>43</v>
      </c>
      <c r="E15" s="93"/>
      <c r="F15" s="94"/>
      <c r="G15" s="38"/>
      <c r="H15" s="9"/>
    </row>
    <row r="16" spans="2:8" ht="32.25" thickBot="1" x14ac:dyDescent="0.3">
      <c r="B16" s="133"/>
      <c r="C16" s="90" t="s">
        <v>34</v>
      </c>
      <c r="D16" s="108" t="s">
        <v>44</v>
      </c>
      <c r="E16" s="33"/>
      <c r="F16" s="36"/>
      <c r="G16" s="35"/>
    </row>
    <row r="17" spans="2:7" ht="16.5" thickBot="1" x14ac:dyDescent="0.3">
      <c r="B17"/>
      <c r="C17"/>
      <c r="D17"/>
      <c r="E17"/>
      <c r="F17"/>
      <c r="G17"/>
    </row>
    <row r="18" spans="2:7" ht="16.5" thickBot="1" x14ac:dyDescent="0.3">
      <c r="B18"/>
      <c r="C18" s="26" t="s">
        <v>11</v>
      </c>
      <c r="D18" s="30" t="s">
        <v>20</v>
      </c>
      <c r="E18" s="123"/>
      <c r="F18" s="124"/>
      <c r="G18" s="125"/>
    </row>
    <row r="19" spans="2:7" x14ac:dyDescent="0.25">
      <c r="B19"/>
      <c r="C19" s="27">
        <v>6.1</v>
      </c>
      <c r="D19" s="31" t="s">
        <v>35</v>
      </c>
      <c r="E19" s="32"/>
      <c r="F19" s="4"/>
      <c r="G19" s="25"/>
    </row>
    <row r="20" spans="2:7" x14ac:dyDescent="0.25">
      <c r="B20"/>
      <c r="C20" s="27">
        <v>6.2</v>
      </c>
      <c r="D20" s="31" t="s">
        <v>47</v>
      </c>
      <c r="E20" s="32"/>
      <c r="F20" s="4"/>
      <c r="G20" s="25"/>
    </row>
    <row r="21" spans="2:7" ht="31.5" x14ac:dyDescent="0.25">
      <c r="B21"/>
      <c r="C21" s="27">
        <v>6.3</v>
      </c>
      <c r="D21" s="31" t="s">
        <v>48</v>
      </c>
      <c r="E21" s="32"/>
      <c r="F21" s="4"/>
      <c r="G21" s="25"/>
    </row>
    <row r="22" spans="2:7" ht="31.5" x14ac:dyDescent="0.25">
      <c r="B22"/>
      <c r="C22" s="27">
        <v>6.4</v>
      </c>
      <c r="D22" s="31" t="s">
        <v>49</v>
      </c>
      <c r="E22" s="32"/>
      <c r="F22" s="4"/>
      <c r="G22" s="25"/>
    </row>
    <row r="23" spans="2:7" ht="31.5" x14ac:dyDescent="0.25">
      <c r="B23"/>
      <c r="C23" s="27">
        <v>6.5</v>
      </c>
      <c r="D23" s="31" t="s">
        <v>50</v>
      </c>
      <c r="E23" s="32"/>
      <c r="F23" s="4"/>
      <c r="G23" s="25"/>
    </row>
    <row r="24" spans="2:7" ht="31.5" x14ac:dyDescent="0.25">
      <c r="B24"/>
      <c r="C24" s="27">
        <v>6.6</v>
      </c>
      <c r="D24" s="31" t="s">
        <v>51</v>
      </c>
      <c r="E24" s="32"/>
      <c r="F24" s="4"/>
      <c r="G24" s="25"/>
    </row>
    <row r="25" spans="2:7" ht="63" x14ac:dyDescent="0.25">
      <c r="B25"/>
      <c r="C25" s="27">
        <v>6.7</v>
      </c>
      <c r="D25" s="31" t="s">
        <v>52</v>
      </c>
      <c r="E25" s="32"/>
      <c r="F25" s="4"/>
      <c r="G25" s="25"/>
    </row>
    <row r="26" spans="2:7" ht="47.25" x14ac:dyDescent="0.25">
      <c r="B26"/>
      <c r="C26" s="27">
        <v>6.8</v>
      </c>
      <c r="D26" s="31" t="s">
        <v>53</v>
      </c>
      <c r="E26" s="32"/>
      <c r="F26" s="4"/>
      <c r="G26" s="34"/>
    </row>
    <row r="27" spans="2:7" ht="31.5" x14ac:dyDescent="0.25">
      <c r="B27"/>
      <c r="C27" s="27">
        <v>6.9</v>
      </c>
      <c r="D27" s="31" t="s">
        <v>54</v>
      </c>
      <c r="E27" s="32"/>
      <c r="F27" s="4"/>
      <c r="G27" s="25"/>
    </row>
    <row r="28" spans="2:7" ht="31.5" x14ac:dyDescent="0.25">
      <c r="B28"/>
      <c r="C28" s="110" t="s">
        <v>46</v>
      </c>
      <c r="D28" s="111" t="s">
        <v>55</v>
      </c>
      <c r="E28" s="112"/>
      <c r="F28" s="113"/>
      <c r="G28" s="38"/>
    </row>
    <row r="29" spans="2:7" ht="31.5" x14ac:dyDescent="0.25">
      <c r="B29"/>
      <c r="C29" s="109" t="s">
        <v>56</v>
      </c>
      <c r="D29" s="31" t="s">
        <v>58</v>
      </c>
      <c r="E29" s="32"/>
      <c r="F29" s="4"/>
      <c r="G29" s="25"/>
    </row>
    <row r="30" spans="2:7" ht="16.5" thickBot="1" x14ac:dyDescent="0.3">
      <c r="B30"/>
      <c r="C30" s="114" t="s">
        <v>57</v>
      </c>
      <c r="D30" s="115" t="s">
        <v>59</v>
      </c>
      <c r="E30" s="116"/>
      <c r="F30" s="117"/>
      <c r="G30" s="118"/>
    </row>
    <row r="35" spans="3:7" x14ac:dyDescent="0.25">
      <c r="D35" s="2"/>
      <c r="E35" s="2"/>
      <c r="F35" s="2"/>
      <c r="G35" s="2"/>
    </row>
    <row r="36" spans="3:7" x14ac:dyDescent="0.25">
      <c r="C36" s="2"/>
      <c r="D36" s="2"/>
      <c r="E36" s="2"/>
      <c r="F36" s="2"/>
      <c r="G36" s="2"/>
    </row>
    <row r="37" spans="3:7" x14ac:dyDescent="0.25">
      <c r="C37" s="2"/>
      <c r="D37" s="2"/>
      <c r="E37" s="2"/>
      <c r="F37" s="2"/>
      <c r="G37" s="2"/>
    </row>
    <row r="38" spans="3:7" x14ac:dyDescent="0.25">
      <c r="C38" s="2"/>
      <c r="D38" s="2"/>
      <c r="E38" s="2"/>
      <c r="F38" s="2"/>
      <c r="G38" s="2"/>
    </row>
    <row r="39" spans="3:7" x14ac:dyDescent="0.25">
      <c r="C39" s="2"/>
      <c r="D39" s="5"/>
      <c r="E39" s="2"/>
      <c r="F39" s="2"/>
      <c r="G39" s="2"/>
    </row>
    <row r="40" spans="3:7" x14ac:dyDescent="0.25">
      <c r="C40" s="2"/>
      <c r="D40" s="2"/>
      <c r="E40" s="2"/>
      <c r="F40" s="2"/>
      <c r="G40" s="2"/>
    </row>
    <row r="41" spans="3:7" x14ac:dyDescent="0.25">
      <c r="C41" s="2"/>
      <c r="D41" s="2"/>
      <c r="E41" s="2"/>
      <c r="F41" s="2"/>
      <c r="G41" s="2"/>
    </row>
    <row r="42" spans="3:7" x14ac:dyDescent="0.25">
      <c r="C42" s="2"/>
      <c r="D42" s="2"/>
      <c r="E42" s="2"/>
      <c r="F42" s="2"/>
      <c r="G42" s="2"/>
    </row>
    <row r="43" spans="3:7" x14ac:dyDescent="0.25">
      <c r="C43" s="2"/>
      <c r="D43" s="2"/>
      <c r="E43" s="2"/>
      <c r="F43" s="2"/>
      <c r="G43" s="2"/>
    </row>
    <row r="44" spans="3:7" x14ac:dyDescent="0.25">
      <c r="C44" s="2"/>
      <c r="D44" s="2"/>
      <c r="E44" s="2"/>
      <c r="F44" s="2"/>
      <c r="G44" s="2"/>
    </row>
    <row r="45" spans="3:7" x14ac:dyDescent="0.25">
      <c r="C45" s="2"/>
      <c r="D45" s="2"/>
      <c r="E45" s="2"/>
      <c r="F45" s="2"/>
      <c r="G45" s="2"/>
    </row>
    <row r="46" spans="3:7" x14ac:dyDescent="0.25">
      <c r="C46" s="2"/>
      <c r="D46" s="2"/>
      <c r="E46" s="2"/>
      <c r="F46" s="2"/>
      <c r="G46" s="2"/>
    </row>
    <row r="47" spans="3:7" x14ac:dyDescent="0.25">
      <c r="C47" s="2"/>
      <c r="D47" s="2"/>
      <c r="E47" s="2"/>
      <c r="F47" s="2"/>
      <c r="G47" s="2"/>
    </row>
    <row r="48" spans="3:7" x14ac:dyDescent="0.25">
      <c r="C48" s="2"/>
      <c r="D48" s="2"/>
      <c r="E48" s="2"/>
      <c r="F48" s="2"/>
      <c r="G48" s="2"/>
    </row>
    <row r="49" spans="3:7" x14ac:dyDescent="0.25">
      <c r="C49" s="2"/>
      <c r="D49" s="2"/>
      <c r="E49" s="2"/>
      <c r="F49" s="2"/>
      <c r="G49" s="2"/>
    </row>
    <row r="50" spans="3:7" x14ac:dyDescent="0.25">
      <c r="C50" s="2"/>
      <c r="D50" s="2"/>
      <c r="E50" s="2"/>
      <c r="F50" s="2"/>
      <c r="G50" s="2"/>
    </row>
    <row r="51" spans="3:7" x14ac:dyDescent="0.25">
      <c r="C51" s="2"/>
      <c r="D51" s="2"/>
      <c r="E51" s="2"/>
      <c r="F51" s="2"/>
      <c r="G51" s="2"/>
    </row>
  </sheetData>
  <mergeCells count="6">
    <mergeCell ref="B2:C7"/>
    <mergeCell ref="E18:G18"/>
    <mergeCell ref="E13:G13"/>
    <mergeCell ref="E9:G9"/>
    <mergeCell ref="B9:B12"/>
    <mergeCell ref="B13:B16"/>
  </mergeCells>
  <phoneticPr fontId="7" type="noConversion"/>
  <conditionalFormatting sqref="E9">
    <cfRule type="containsText" dxfId="32" priority="304" operator="containsText" text="$">
      <formula>NOT(ISERROR(SEARCH("$",E9)))</formula>
    </cfRule>
    <cfRule type="containsText" dxfId="31" priority="303" operator="containsText" text="ל.ר.">
      <formula>NOT(ISERROR(SEARCH("ל.ר.",E9)))</formula>
    </cfRule>
    <cfRule type="containsText" dxfId="30" priority="306" operator="containsText" text="V">
      <formula>NOT(ISERROR(SEARCH("V",E9)))</formula>
    </cfRule>
    <cfRule type="containsText" dxfId="29" priority="305" operator="containsText" text="X">
      <formula>NOT(ISERROR(SEARCH("X",E9)))</formula>
    </cfRule>
  </conditionalFormatting>
  <conditionalFormatting sqref="E13">
    <cfRule type="notContainsBlanks" dxfId="28" priority="308">
      <formula>LEN(TRIM(E13))&gt;0</formula>
    </cfRule>
    <cfRule type="containsText" dxfId="27" priority="282" operator="containsText" text="V">
      <formula>NOT(ISERROR(SEARCH("V",E13)))</formula>
    </cfRule>
    <cfRule type="containsText" dxfId="26" priority="281" operator="containsText" text="X">
      <formula>NOT(ISERROR(SEARCH("X",E13)))</formula>
    </cfRule>
    <cfRule type="containsText" dxfId="25" priority="280" operator="containsText" text="$">
      <formula>NOT(ISERROR(SEARCH("$",E13)))</formula>
    </cfRule>
    <cfRule type="containsText" dxfId="24" priority="279" operator="containsText" text="ל.ר.">
      <formula>NOT(ISERROR(SEARCH("ל.ר.",E13)))</formula>
    </cfRule>
  </conditionalFormatting>
  <conditionalFormatting sqref="E18">
    <cfRule type="containsText" dxfId="23" priority="144" operator="containsText" text="X">
      <formula>NOT(ISERROR(SEARCH("X",E18)))</formula>
    </cfRule>
    <cfRule type="containsText" dxfId="22" priority="145" operator="containsText" text="V">
      <formula>NOT(ISERROR(SEARCH("V",E18)))</formula>
    </cfRule>
    <cfRule type="containsText" dxfId="21" priority="142" operator="containsText" text="ל.ר.">
      <formula>NOT(ISERROR(SEARCH("ל.ר.",E18)))</formula>
    </cfRule>
    <cfRule type="containsText" dxfId="20" priority="143" operator="containsText" text="$">
      <formula>NOT(ISERROR(SEARCH("$",E18)))</formula>
    </cfRule>
  </conditionalFormatting>
  <conditionalFormatting sqref="E22">
    <cfRule type="containsText" dxfId="19" priority="48" operator="containsText" text="לא רלוונטי">
      <formula>NOT(ISERROR(SEARCH("לא רלוונטי",E22)))</formula>
    </cfRule>
  </conditionalFormatting>
  <conditionalFormatting sqref="E29:F30">
    <cfRule type="containsText" dxfId="18" priority="2" operator="containsText" text="V">
      <formula>NOT(ISERROR(SEARCH("V",E29)))</formula>
    </cfRule>
    <cfRule type="expression" dxfId="17" priority="3">
      <formula>E29="ל.ר."</formula>
    </cfRule>
    <cfRule type="containsText" dxfId="16" priority="4" operator="containsText" text="X">
      <formula>NOT(ISERROR(SEARCH("X",E29)))</formula>
    </cfRule>
    <cfRule type="notContainsBlanks" dxfId="15" priority="5">
      <formula>LEN(TRIM(E29))&gt;0</formula>
    </cfRule>
  </conditionalFormatting>
  <conditionalFormatting sqref="E10:G12 E19:G19 E20:F28">
    <cfRule type="containsText" dxfId="14" priority="233" operator="containsText" text="X">
      <formula>NOT(ISERROR(SEARCH("X",E10)))</formula>
    </cfRule>
    <cfRule type="notContainsBlanks" dxfId="13" priority="234">
      <formula>LEN(TRIM(E10))&gt;0</formula>
    </cfRule>
  </conditionalFormatting>
  <conditionalFormatting sqref="E14:G16">
    <cfRule type="containsText" dxfId="12" priority="6" operator="containsText" text="V">
      <formula>NOT(ISERROR(SEARCH("V",E14)))</formula>
    </cfRule>
    <cfRule type="expression" dxfId="11" priority="7">
      <formula>E14="ל.ר."</formula>
    </cfRule>
    <cfRule type="notContainsBlanks" dxfId="10" priority="9">
      <formula>LEN(TRIM(E14))&gt;0</formula>
    </cfRule>
    <cfRule type="containsText" dxfId="9" priority="8" operator="containsText" text="X">
      <formula>NOT(ISERROR(SEARCH("X",E14)))</formula>
    </cfRule>
  </conditionalFormatting>
  <conditionalFormatting sqref="E19:G19 E20:F28 E10:G12">
    <cfRule type="containsText" dxfId="8" priority="231" operator="containsText" text="V">
      <formula>NOT(ISERROR(SEARCH("V",E10)))</formula>
    </cfRule>
    <cfRule type="expression" dxfId="7" priority="232">
      <formula>E10="ל.ר."</formula>
    </cfRule>
  </conditionalFormatting>
  <conditionalFormatting sqref="E24:G30">
    <cfRule type="containsText" dxfId="6" priority="1" operator="containsText" text="לא רלוונטי">
      <formula>NOT(ISERROR(SEARCH("לא רלוונטי",E24)))</formula>
    </cfRule>
  </conditionalFormatting>
  <conditionalFormatting sqref="G19:G30">
    <cfRule type="notContainsBlanks" dxfId="5" priority="109">
      <formula>LEN(TRIM(G19))&gt;0</formula>
    </cfRule>
    <cfRule type="containsText" dxfId="4" priority="108" operator="containsText" text="X">
      <formula>NOT(ISERROR(SEARCH("X",G19)))</formula>
    </cfRule>
    <cfRule type="expression" dxfId="3" priority="107">
      <formula>G19="ל.ר."</formula>
    </cfRule>
    <cfRule type="containsText" dxfId="2" priority="106" operator="containsText" text="V">
      <formula>NOT(ISERROR(SEARCH("V",G19)))</formula>
    </cfRule>
  </conditionalFormatting>
  <dataValidations count="1">
    <dataValidation allowBlank="1" showInputMessage="1" sqref="F10:G12 F14:G17 E9:E18 E19:G30" xr:uid="{00000000-0002-0000-0000-000000000000}"/>
  </dataValidations>
  <pageMargins left="0.7" right="0.7" top="0.75" bottom="0.75" header="0.3" footer="0.3"/>
  <pageSetup paperSize="9" scale="45" orientation="portrait" r:id="rId1"/>
  <ignoredErrors>
    <ignoredError sqref="C1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15"/>
  <sheetViews>
    <sheetView rightToLeft="1" tabSelected="1" zoomScale="80" zoomScaleNormal="80" workbookViewId="0">
      <selection activeCell="G18" sqref="G18"/>
    </sheetView>
  </sheetViews>
  <sheetFormatPr defaultRowHeight="14.25" x14ac:dyDescent="0.2"/>
  <cols>
    <col min="1" max="1" width="1.875" customWidth="1"/>
    <col min="2" max="2" width="11.125" customWidth="1"/>
    <col min="3" max="3" width="69.75" customWidth="1"/>
    <col min="4" max="4" width="10.375" customWidth="1"/>
    <col min="5" max="5" width="18.375" customWidth="1"/>
    <col min="6" max="6" width="6" customWidth="1"/>
    <col min="7" max="7" width="16.875" customWidth="1"/>
    <col min="8" max="8" width="6" customWidth="1"/>
    <col min="9" max="9" width="18.125" customWidth="1"/>
    <col min="10" max="10" width="6" customWidth="1"/>
  </cols>
  <sheetData>
    <row r="1" spans="2:10" ht="11.45" customHeight="1" thickBot="1" x14ac:dyDescent="0.25"/>
    <row r="2" spans="2:10" ht="18" x14ac:dyDescent="0.2">
      <c r="B2" s="147" t="s">
        <v>3</v>
      </c>
      <c r="C2" s="150" t="s">
        <v>22</v>
      </c>
      <c r="D2" s="153" t="s">
        <v>23</v>
      </c>
      <c r="E2" s="156">
        <v>1</v>
      </c>
      <c r="F2" s="157"/>
      <c r="G2" s="156">
        <v>2</v>
      </c>
      <c r="H2" s="157"/>
      <c r="I2" s="156">
        <v>3</v>
      </c>
      <c r="J2" s="157"/>
    </row>
    <row r="3" spans="2:10" x14ac:dyDescent="0.2">
      <c r="B3" s="148"/>
      <c r="C3" s="151"/>
      <c r="D3" s="154"/>
      <c r="E3" s="145">
        <f>'תנאי סף'!E3</f>
        <v>0</v>
      </c>
      <c r="F3" s="146"/>
      <c r="G3" s="145">
        <f>'תנאי סף'!F3</f>
        <v>0</v>
      </c>
      <c r="H3" s="146"/>
      <c r="I3" s="145">
        <f>'תנאי סף'!G3</f>
        <v>0</v>
      </c>
      <c r="J3" s="146"/>
    </row>
    <row r="4" spans="2:10" ht="16.5" thickBot="1" x14ac:dyDescent="0.25">
      <c r="B4" s="149"/>
      <c r="C4" s="152"/>
      <c r="D4" s="155"/>
      <c r="E4" s="52" t="s">
        <v>61</v>
      </c>
      <c r="F4" s="53" t="s">
        <v>6</v>
      </c>
      <c r="G4" s="52" t="s">
        <v>61</v>
      </c>
      <c r="H4" s="53" t="s">
        <v>6</v>
      </c>
      <c r="I4" s="52" t="s">
        <v>61</v>
      </c>
      <c r="J4" s="53" t="s">
        <v>6</v>
      </c>
    </row>
    <row r="5" spans="2:10" ht="90" thickBot="1" x14ac:dyDescent="0.25">
      <c r="B5" s="41" t="s">
        <v>63</v>
      </c>
      <c r="C5" s="40" t="s">
        <v>60</v>
      </c>
      <c r="D5" s="51">
        <v>0.15</v>
      </c>
      <c r="E5" s="95"/>
      <c r="F5" s="96">
        <v>0</v>
      </c>
      <c r="G5" s="95"/>
      <c r="H5" s="96">
        <v>0</v>
      </c>
      <c r="I5" s="95"/>
      <c r="J5" s="96">
        <v>0</v>
      </c>
    </row>
    <row r="6" spans="2:10" ht="18.75" thickBot="1" x14ac:dyDescent="0.25">
      <c r="B6" s="97" t="s">
        <v>64</v>
      </c>
      <c r="C6" s="98" t="s">
        <v>62</v>
      </c>
      <c r="D6" s="99">
        <v>0.2</v>
      </c>
      <c r="E6" s="101"/>
      <c r="F6" s="100">
        <f>MAX(MIN(E6*4-8,20),0)</f>
        <v>0</v>
      </c>
      <c r="G6" s="101"/>
      <c r="H6" s="100">
        <f>MAX(MIN(G6*4-8,20),0)</f>
        <v>0</v>
      </c>
      <c r="I6" s="101"/>
      <c r="J6" s="100">
        <f>MAX(MIN(I6*4-8,20),0)</f>
        <v>0</v>
      </c>
    </row>
    <row r="7" spans="2:10" ht="18.75" thickBot="1" x14ac:dyDescent="0.25">
      <c r="B7" s="42" t="s">
        <v>65</v>
      </c>
      <c r="C7" s="54" t="s">
        <v>68</v>
      </c>
      <c r="D7" s="50">
        <v>0.2</v>
      </c>
      <c r="E7" s="103"/>
      <c r="F7" s="100">
        <f>MIN(E7*4,20)</f>
        <v>0</v>
      </c>
      <c r="G7" s="102"/>
      <c r="H7" s="100">
        <f>MIN(G7*4,20)</f>
        <v>0</v>
      </c>
      <c r="I7" s="102"/>
      <c r="J7" s="100">
        <f>MIN(I7*4,20)</f>
        <v>0</v>
      </c>
    </row>
    <row r="8" spans="2:10" ht="18.75" thickBot="1" x14ac:dyDescent="0.25">
      <c r="B8" s="43" t="s">
        <v>66</v>
      </c>
      <c r="C8" s="55" t="s">
        <v>69</v>
      </c>
      <c r="D8" s="56">
        <v>0.12</v>
      </c>
      <c r="E8" s="102"/>
      <c r="F8" s="100">
        <f>MIN(E8*4,12)</f>
        <v>0</v>
      </c>
      <c r="G8" s="102"/>
      <c r="H8" s="100">
        <f>MIN(G8*4,12)</f>
        <v>0</v>
      </c>
      <c r="I8" s="102"/>
      <c r="J8" s="100">
        <f>MIN(I8*4,12)</f>
        <v>0</v>
      </c>
    </row>
    <row r="9" spans="2:10" ht="18" x14ac:dyDescent="0.2">
      <c r="B9" s="137" t="s">
        <v>67</v>
      </c>
      <c r="C9" s="40" t="s">
        <v>24</v>
      </c>
      <c r="D9" s="44">
        <v>0.33</v>
      </c>
      <c r="E9" s="139">
        <f>SUM(F10:F13)*10*$D$9</f>
        <v>0</v>
      </c>
      <c r="F9" s="140"/>
      <c r="G9" s="139">
        <f>SUM(H10:H13)*10*$D$9</f>
        <v>0</v>
      </c>
      <c r="H9" s="140"/>
      <c r="I9" s="139">
        <f>SUM(J10:J13)*10*$D$9</f>
        <v>0</v>
      </c>
      <c r="J9" s="140"/>
    </row>
    <row r="10" spans="2:10" x14ac:dyDescent="0.2">
      <c r="B10" s="138"/>
      <c r="C10" s="57" t="s">
        <v>70</v>
      </c>
      <c r="D10" s="58">
        <v>0.25</v>
      </c>
      <c r="E10" s="45"/>
      <c r="F10" s="46">
        <f>E10*$D10</f>
        <v>0</v>
      </c>
      <c r="G10" s="45"/>
      <c r="H10" s="46">
        <f>G10*$D10</f>
        <v>0</v>
      </c>
      <c r="I10" s="45"/>
      <c r="J10" s="46">
        <f>I10*$D10</f>
        <v>0</v>
      </c>
    </row>
    <row r="11" spans="2:10" x14ac:dyDescent="0.2">
      <c r="B11" s="138"/>
      <c r="C11" s="57" t="s">
        <v>71</v>
      </c>
      <c r="D11" s="58">
        <v>0.25</v>
      </c>
      <c r="E11" s="47"/>
      <c r="F11" s="46">
        <f t="shared" ref="F11:H11" si="0">E11*$D11</f>
        <v>0</v>
      </c>
      <c r="G11" s="47"/>
      <c r="H11" s="46">
        <f t="shared" si="0"/>
        <v>0</v>
      </c>
      <c r="I11" s="47"/>
      <c r="J11" s="46">
        <f t="shared" ref="J11" si="1">I11*$D11</f>
        <v>0</v>
      </c>
    </row>
    <row r="12" spans="2:10" x14ac:dyDescent="0.2">
      <c r="B12" s="138"/>
      <c r="C12" s="57" t="s">
        <v>72</v>
      </c>
      <c r="D12" s="58">
        <v>0.25</v>
      </c>
      <c r="E12" s="47"/>
      <c r="F12" s="46">
        <f t="shared" ref="F12:H12" si="2">E12*$D12</f>
        <v>0</v>
      </c>
      <c r="G12" s="47"/>
      <c r="H12" s="46">
        <f t="shared" si="2"/>
        <v>0</v>
      </c>
      <c r="I12" s="47"/>
      <c r="J12" s="46">
        <f t="shared" ref="J12" si="3">I12*$D12</f>
        <v>0</v>
      </c>
    </row>
    <row r="13" spans="2:10" x14ac:dyDescent="0.2">
      <c r="B13" s="138"/>
      <c r="C13" s="57" t="s">
        <v>73</v>
      </c>
      <c r="D13" s="58">
        <v>0.25</v>
      </c>
      <c r="E13" s="47"/>
      <c r="F13" s="46">
        <f t="shared" ref="F13:H13" si="4">E13*$D13</f>
        <v>0</v>
      </c>
      <c r="G13" s="47"/>
      <c r="H13" s="46">
        <f t="shared" si="4"/>
        <v>0</v>
      </c>
      <c r="I13" s="47"/>
      <c r="J13" s="46">
        <f t="shared" ref="J13" si="5">I13*$D13</f>
        <v>0</v>
      </c>
    </row>
    <row r="14" spans="2:10" ht="17.25" thickBot="1" x14ac:dyDescent="0.25">
      <c r="B14" s="141" t="s">
        <v>25</v>
      </c>
      <c r="C14" s="142"/>
      <c r="D14" s="48">
        <f>SUM(D5,D6,D7,D8,D9)</f>
        <v>1</v>
      </c>
      <c r="E14" s="143">
        <f>SUM(F5:F8,E9)</f>
        <v>0</v>
      </c>
      <c r="F14" s="144"/>
      <c r="G14" s="143">
        <f>SUM(H5:H8,G9)</f>
        <v>0</v>
      </c>
      <c r="H14" s="144"/>
      <c r="I14" s="143">
        <f>SUM(J5:J8,I9)</f>
        <v>0</v>
      </c>
      <c r="J14" s="144"/>
    </row>
    <row r="15" spans="2:10" ht="16.5" thickBot="1" x14ac:dyDescent="0.25">
      <c r="B15" s="134" t="s">
        <v>26</v>
      </c>
      <c r="C15" s="135"/>
      <c r="D15" s="49">
        <v>65</v>
      </c>
      <c r="E15" s="136" t="str">
        <f>IF(E14&gt;=$D$15,"V","X")</f>
        <v>X</v>
      </c>
      <c r="F15" s="136"/>
      <c r="G15" s="136" t="str">
        <f>IF(G14&gt;=$D$15,"V","X")</f>
        <v>X</v>
      </c>
      <c r="H15" s="136"/>
      <c r="I15" s="136" t="str">
        <f>IF(I14&gt;=$D$15,"V","X")</f>
        <v>X</v>
      </c>
      <c r="J15" s="136"/>
    </row>
  </sheetData>
  <mergeCells count="21">
    <mergeCell ref="E3:F3"/>
    <mergeCell ref="G3:H3"/>
    <mergeCell ref="I3:J3"/>
    <mergeCell ref="B2:B4"/>
    <mergeCell ref="C2:C4"/>
    <mergeCell ref="D2:D4"/>
    <mergeCell ref="E2:F2"/>
    <mergeCell ref="G2:H2"/>
    <mergeCell ref="I2:J2"/>
    <mergeCell ref="B15:C15"/>
    <mergeCell ref="E15:F15"/>
    <mergeCell ref="G15:H15"/>
    <mergeCell ref="I15:J15"/>
    <mergeCell ref="B9:B13"/>
    <mergeCell ref="E9:F9"/>
    <mergeCell ref="G9:H9"/>
    <mergeCell ref="I9:J9"/>
    <mergeCell ref="B14:C14"/>
    <mergeCell ref="E14:F14"/>
    <mergeCell ref="G14:H14"/>
    <mergeCell ref="I14:J14"/>
  </mergeCells>
  <conditionalFormatting sqref="E15:J15">
    <cfRule type="expression" dxfId="1" priority="1">
      <formula>E15="X"</formula>
    </cfRule>
    <cfRule type="expression" dxfId="0" priority="2">
      <formula>E15="V"</formula>
    </cfRule>
  </conditionalFormatting>
  <pageMargins left="0.7" right="0.7" top="0.75" bottom="0.75" header="0.3" footer="0.3"/>
  <pageSetup orientation="portrait" r:id="rId1"/>
  <ignoredErrors>
    <ignoredError sqref="E9:F9 F10:F13 G9:J9 H10:H13 J10:J13 F6:F8 J6:J8 H6:H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7"/>
  <sheetViews>
    <sheetView rightToLeft="1" workbookViewId="0"/>
  </sheetViews>
  <sheetFormatPr defaultRowHeight="14.25" x14ac:dyDescent="0.2"/>
  <cols>
    <col min="1" max="1" width="4.75" customWidth="1"/>
    <col min="2" max="2" width="9" customWidth="1"/>
    <col min="3" max="3" width="20.75" customWidth="1"/>
    <col min="4" max="6" width="12.625" customWidth="1"/>
  </cols>
  <sheetData>
    <row r="1" spans="1:6" x14ac:dyDescent="0.2">
      <c r="A1" s="83">
        <v>1.17</v>
      </c>
    </row>
    <row r="2" spans="1:6" ht="15" thickBot="1" x14ac:dyDescent="0.25">
      <c r="A2" s="59">
        <v>1.17</v>
      </c>
      <c r="B2" s="60"/>
      <c r="C2" s="60"/>
      <c r="D2" s="60"/>
      <c r="E2" s="60"/>
      <c r="F2" s="60"/>
    </row>
    <row r="3" spans="1:6" ht="15" x14ac:dyDescent="0.2">
      <c r="A3" s="59"/>
      <c r="B3" s="60"/>
      <c r="C3" s="158" t="s">
        <v>27</v>
      </c>
      <c r="D3" s="61">
        <v>1</v>
      </c>
      <c r="E3" s="62">
        <v>2</v>
      </c>
      <c r="F3" s="78">
        <v>3</v>
      </c>
    </row>
    <row r="4" spans="1:6" x14ac:dyDescent="0.2">
      <c r="A4" s="60"/>
      <c r="B4" s="60"/>
      <c r="C4" s="159"/>
      <c r="D4" s="84">
        <f>איכות!E3</f>
        <v>0</v>
      </c>
      <c r="E4" s="84">
        <f>איכות!G3</f>
        <v>0</v>
      </c>
      <c r="F4" s="85">
        <f>איכות!I3</f>
        <v>0</v>
      </c>
    </row>
    <row r="5" spans="1:6" ht="15" x14ac:dyDescent="0.2">
      <c r="A5" s="60"/>
      <c r="B5" s="60"/>
      <c r="C5" s="63" t="s">
        <v>36</v>
      </c>
      <c r="D5" s="104"/>
      <c r="E5" s="104"/>
      <c r="F5" s="105"/>
    </row>
    <row r="6" spans="1:6" ht="15.75" thickBot="1" x14ac:dyDescent="0.25">
      <c r="A6" s="60"/>
      <c r="B6" s="60"/>
      <c r="C6" s="64" t="s">
        <v>28</v>
      </c>
      <c r="D6" s="65">
        <f>IFERROR((1-MAX($D$5:$F$5))/(1-D5)*100,0)</f>
        <v>100</v>
      </c>
      <c r="E6" s="65">
        <f t="shared" ref="E6:F6" si="0">IFERROR((1-MAX($D$5:$F$5))/(1-E5)*100,0)</f>
        <v>100</v>
      </c>
      <c r="F6" s="107">
        <f t="shared" si="0"/>
        <v>100</v>
      </c>
    </row>
    <row r="7" spans="1:6" x14ac:dyDescent="0.2">
      <c r="A7" s="60"/>
      <c r="B7" s="60"/>
      <c r="C7" s="60"/>
      <c r="D7" s="60"/>
      <c r="E7" s="60"/>
      <c r="F7" s="60"/>
    </row>
    <row r="8" spans="1:6" x14ac:dyDescent="0.2">
      <c r="A8" s="60"/>
      <c r="B8" s="60"/>
      <c r="C8" s="60"/>
      <c r="D8" s="60"/>
      <c r="E8" s="60"/>
      <c r="F8" s="60"/>
    </row>
    <row r="9" spans="1:6" x14ac:dyDescent="0.2">
      <c r="A9" s="60"/>
      <c r="B9" s="106"/>
      <c r="C9" s="106"/>
      <c r="D9" s="106"/>
      <c r="E9" s="60"/>
      <c r="F9" s="60"/>
    </row>
    <row r="10" spans="1:6" x14ac:dyDescent="0.2">
      <c r="A10" s="60"/>
      <c r="B10" s="60"/>
      <c r="C10" s="60"/>
      <c r="D10" s="60"/>
      <c r="E10" s="60"/>
      <c r="F10" s="60"/>
    </row>
    <row r="11" spans="1:6" ht="15" thickBot="1" x14ac:dyDescent="0.25">
      <c r="A11" s="60"/>
      <c r="B11" s="60"/>
      <c r="C11" s="60"/>
      <c r="D11" s="60"/>
      <c r="E11" s="60"/>
      <c r="F11" s="60"/>
    </row>
    <row r="12" spans="1:6" ht="15" x14ac:dyDescent="0.25">
      <c r="A12" s="60"/>
      <c r="B12" s="160" t="s">
        <v>29</v>
      </c>
      <c r="C12" s="161"/>
      <c r="D12" s="66">
        <v>1</v>
      </c>
      <c r="E12" s="62">
        <v>2</v>
      </c>
      <c r="F12" s="78">
        <v>3</v>
      </c>
    </row>
    <row r="13" spans="1:6" ht="15" x14ac:dyDescent="0.25">
      <c r="A13" s="60"/>
      <c r="B13" s="67" t="s">
        <v>30</v>
      </c>
      <c r="C13" s="68" t="s">
        <v>31</v>
      </c>
      <c r="D13" s="86">
        <f>D4</f>
        <v>0</v>
      </c>
      <c r="E13" s="86">
        <f>E4</f>
        <v>0</v>
      </c>
      <c r="F13" s="87">
        <f>F4</f>
        <v>0</v>
      </c>
    </row>
    <row r="14" spans="1:6" x14ac:dyDescent="0.2">
      <c r="A14" s="60"/>
      <c r="B14" s="69">
        <v>0.7</v>
      </c>
      <c r="C14" s="70" t="s">
        <v>7</v>
      </c>
      <c r="D14" s="71">
        <f>איכות!E14</f>
        <v>0</v>
      </c>
      <c r="E14" s="71">
        <f>איכות!G14</f>
        <v>0</v>
      </c>
      <c r="F14" s="79">
        <f>איכות!I14</f>
        <v>0</v>
      </c>
    </row>
    <row r="15" spans="1:6" x14ac:dyDescent="0.2">
      <c r="A15" s="60"/>
      <c r="B15" s="69">
        <v>0.3</v>
      </c>
      <c r="C15" s="70" t="s">
        <v>8</v>
      </c>
      <c r="D15" s="71">
        <f>D6</f>
        <v>100</v>
      </c>
      <c r="E15" s="72">
        <f t="shared" ref="E15:F15" si="1">E6</f>
        <v>100</v>
      </c>
      <c r="F15" s="80">
        <f t="shared" si="1"/>
        <v>100</v>
      </c>
    </row>
    <row r="16" spans="1:6" ht="15" x14ac:dyDescent="0.2">
      <c r="A16" s="60"/>
      <c r="B16" s="73">
        <f>SUM(B14:B15)</f>
        <v>1</v>
      </c>
      <c r="C16" s="74" t="s">
        <v>9</v>
      </c>
      <c r="D16" s="75">
        <f>SUMPRODUCT($B14:$B15,D14:D15)</f>
        <v>30</v>
      </c>
      <c r="E16" s="76">
        <f t="shared" ref="E16:F16" si="2">SUMPRODUCT($B14:$B15,E14:E15)</f>
        <v>30</v>
      </c>
      <c r="F16" s="81">
        <f t="shared" si="2"/>
        <v>30</v>
      </c>
    </row>
    <row r="17" spans="1:6" ht="15.75" thickBot="1" x14ac:dyDescent="0.25">
      <c r="A17" s="60"/>
      <c r="B17" s="162" t="s">
        <v>32</v>
      </c>
      <c r="C17" s="163"/>
      <c r="D17" s="77">
        <f>RANK(D16,$D$16:$F$16,0)</f>
        <v>1</v>
      </c>
      <c r="E17" s="77">
        <f t="shared" ref="E17:F17" si="3">RANK(E16,$D$16:$F$16,0)</f>
        <v>1</v>
      </c>
      <c r="F17" s="82">
        <f t="shared" si="3"/>
        <v>1</v>
      </c>
    </row>
  </sheetData>
  <mergeCells count="3">
    <mergeCell ref="C3:C4"/>
    <mergeCell ref="B12:C12"/>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vt:lpstr>
      <vt:lpstr>מחיר וסיכום</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Adi Rechtman</cp:lastModifiedBy>
  <dcterms:created xsi:type="dcterms:W3CDTF">2014-12-29T12:32:12Z</dcterms:created>
  <dcterms:modified xsi:type="dcterms:W3CDTF">2023-12-18T10:28:41Z</dcterms:modified>
</cp:coreProperties>
</file>